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25725"/>
</workbook>
</file>

<file path=xl/calcChain.xml><?xml version="1.0" encoding="utf-8"?>
<calcChain xmlns="http://schemas.openxmlformats.org/spreadsheetml/2006/main">
  <c r="I73" i="2"/>
  <c r="I173"/>
  <c r="I81"/>
  <c r="I101" l="1"/>
  <c r="I71"/>
  <c r="I16"/>
  <c r="I15"/>
  <c r="I186"/>
  <c r="I106"/>
  <c r="I91"/>
  <c r="I36"/>
  <c r="H81"/>
  <c r="H96"/>
  <c r="H141"/>
  <c r="H131"/>
  <c r="H91"/>
  <c r="H36"/>
  <c r="H31"/>
  <c r="K186"/>
  <c r="H100" l="1"/>
  <c r="H99"/>
  <c r="I14"/>
  <c r="I161"/>
  <c r="I196" s="1"/>
  <c r="I160"/>
  <c r="I159"/>
  <c r="I100"/>
  <c r="I99"/>
  <c r="J16"/>
  <c r="J15"/>
  <c r="J14"/>
  <c r="F192"/>
  <c r="F191"/>
  <c r="F190"/>
  <c r="F189"/>
  <c r="F187"/>
  <c r="F186"/>
  <c r="F185"/>
  <c r="F184"/>
  <c r="F182"/>
  <c r="F180"/>
  <c r="F179"/>
  <c r="F177"/>
  <c r="F176"/>
  <c r="F175"/>
  <c r="F174"/>
  <c r="F172"/>
  <c r="F171"/>
  <c r="F170"/>
  <c r="F169"/>
  <c r="F167"/>
  <c r="F166"/>
  <c r="F165"/>
  <c r="F164"/>
  <c r="F154"/>
  <c r="F147"/>
  <c r="F146"/>
  <c r="F145"/>
  <c r="F144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5"/>
  <c r="F104"/>
  <c r="F96"/>
  <c r="F92"/>
  <c r="F91"/>
  <c r="F90"/>
  <c r="F89"/>
  <c r="F87"/>
  <c r="F86"/>
  <c r="F85"/>
  <c r="F84"/>
  <c r="F82"/>
  <c r="F81"/>
  <c r="F80"/>
  <c r="F79"/>
  <c r="F77"/>
  <c r="F76"/>
  <c r="F75"/>
  <c r="F74"/>
  <c r="F67"/>
  <c r="F66"/>
  <c r="F65"/>
  <c r="F64"/>
  <c r="F57"/>
  <c r="F56"/>
  <c r="F55"/>
  <c r="F54"/>
  <c r="F52"/>
  <c r="F51"/>
  <c r="F50"/>
  <c r="F49"/>
  <c r="F47"/>
  <c r="F46"/>
  <c r="F45"/>
  <c r="F44"/>
  <c r="F42"/>
  <c r="F41"/>
  <c r="F40"/>
  <c r="F39"/>
  <c r="F37"/>
  <c r="F36"/>
  <c r="F35"/>
  <c r="F34"/>
  <c r="F32"/>
  <c r="F31"/>
  <c r="F29"/>
  <c r="F27"/>
  <c r="F26"/>
  <c r="F25"/>
  <c r="F24"/>
  <c r="F22"/>
  <c r="F21"/>
  <c r="F20"/>
  <c r="F19"/>
  <c r="J53"/>
  <c r="I53"/>
  <c r="H53"/>
  <c r="G53"/>
  <c r="F156"/>
  <c r="K153"/>
  <c r="J153"/>
  <c r="I153"/>
  <c r="H153"/>
  <c r="G153"/>
  <c r="F53" l="1"/>
  <c r="F153"/>
  <c r="F71"/>
  <c r="K188"/>
  <c r="K183"/>
  <c r="K178"/>
  <c r="K173"/>
  <c r="K168"/>
  <c r="K163"/>
  <c r="K162"/>
  <c r="K161"/>
  <c r="K160"/>
  <c r="K159"/>
  <c r="K148"/>
  <c r="K143"/>
  <c r="K138"/>
  <c r="K133"/>
  <c r="K128"/>
  <c r="K123"/>
  <c r="K118"/>
  <c r="K113"/>
  <c r="K108"/>
  <c r="K103"/>
  <c r="K102"/>
  <c r="K101"/>
  <c r="K100"/>
  <c r="K99"/>
  <c r="K93"/>
  <c r="K88"/>
  <c r="K83"/>
  <c r="K78"/>
  <c r="K73"/>
  <c r="K68" s="1"/>
  <c r="K72"/>
  <c r="K71"/>
  <c r="K70"/>
  <c r="K69"/>
  <c r="K14"/>
  <c r="K18"/>
  <c r="K17"/>
  <c r="K23"/>
  <c r="K59"/>
  <c r="K60"/>
  <c r="K61"/>
  <c r="K62"/>
  <c r="K63"/>
  <c r="K58" s="1"/>
  <c r="J63"/>
  <c r="K16"/>
  <c r="K15"/>
  <c r="K48"/>
  <c r="K43"/>
  <c r="K38"/>
  <c r="K33"/>
  <c r="K28"/>
  <c r="K195" l="1"/>
  <c r="K13"/>
  <c r="K197"/>
  <c r="K196"/>
  <c r="K158"/>
  <c r="K98"/>
  <c r="K194"/>
  <c r="H151"/>
  <c r="H160"/>
  <c r="K193" l="1"/>
  <c r="H101"/>
  <c r="F151"/>
  <c r="G148"/>
  <c r="I148"/>
  <c r="J148"/>
  <c r="H148"/>
  <c r="G93"/>
  <c r="I93"/>
  <c r="J93"/>
  <c r="H93"/>
  <c r="F148" l="1"/>
  <c r="F93"/>
  <c r="G181"/>
  <c r="F181" s="1"/>
  <c r="G14" l="1"/>
  <c r="H14"/>
  <c r="G15"/>
  <c r="H15"/>
  <c r="H195" s="1"/>
  <c r="G16"/>
  <c r="H16"/>
  <c r="F16" s="1"/>
  <c r="G17"/>
  <c r="H17"/>
  <c r="I17"/>
  <c r="J17"/>
  <c r="G159"/>
  <c r="H159"/>
  <c r="J159"/>
  <c r="G160"/>
  <c r="J160"/>
  <c r="G161"/>
  <c r="H161"/>
  <c r="J161"/>
  <c r="G162"/>
  <c r="H162"/>
  <c r="I162"/>
  <c r="J162"/>
  <c r="G102"/>
  <c r="G100"/>
  <c r="G99"/>
  <c r="H88"/>
  <c r="I88"/>
  <c r="J88"/>
  <c r="H83"/>
  <c r="I83"/>
  <c r="J83"/>
  <c r="J78"/>
  <c r="I78"/>
  <c r="H78"/>
  <c r="H73"/>
  <c r="J73"/>
  <c r="H72"/>
  <c r="I72"/>
  <c r="J72"/>
  <c r="J71"/>
  <c r="H70"/>
  <c r="I70"/>
  <c r="I195" s="1"/>
  <c r="J70"/>
  <c r="H69"/>
  <c r="I69"/>
  <c r="J69"/>
  <c r="H63"/>
  <c r="H58" s="1"/>
  <c r="I63"/>
  <c r="I58" s="1"/>
  <c r="J58"/>
  <c r="H62"/>
  <c r="I62"/>
  <c r="J62"/>
  <c r="H61"/>
  <c r="I61"/>
  <c r="J61"/>
  <c r="H60"/>
  <c r="I60"/>
  <c r="J60"/>
  <c r="H59"/>
  <c r="I59"/>
  <c r="I194" s="1"/>
  <c r="J59"/>
  <c r="I68" l="1"/>
  <c r="H71"/>
  <c r="F162"/>
  <c r="F159"/>
  <c r="F17"/>
  <c r="F15"/>
  <c r="F160"/>
  <c r="H194"/>
  <c r="J68"/>
  <c r="F161"/>
  <c r="F14"/>
  <c r="H68"/>
  <c r="H196"/>
  <c r="F30"/>
  <c r="J188" l="1"/>
  <c r="I188"/>
  <c r="H188"/>
  <c r="G188"/>
  <c r="F188" l="1"/>
  <c r="J143"/>
  <c r="I143"/>
  <c r="H143"/>
  <c r="G143"/>
  <c r="F143" l="1"/>
  <c r="J101"/>
  <c r="J196" s="1"/>
  <c r="J183" l="1"/>
  <c r="J178"/>
  <c r="J173"/>
  <c r="J168"/>
  <c r="J163"/>
  <c r="J138"/>
  <c r="J133"/>
  <c r="J128"/>
  <c r="J123"/>
  <c r="J118"/>
  <c r="J113"/>
  <c r="J108"/>
  <c r="J103"/>
  <c r="J102"/>
  <c r="J100"/>
  <c r="F100" s="1"/>
  <c r="J99"/>
  <c r="J48"/>
  <c r="J43"/>
  <c r="J38"/>
  <c r="J33"/>
  <c r="J28"/>
  <c r="J23"/>
  <c r="J18"/>
  <c r="J194" l="1"/>
  <c r="F99"/>
  <c r="J13"/>
  <c r="J98"/>
  <c r="J158"/>
  <c r="J195"/>
  <c r="J197"/>
  <c r="G123"/>
  <c r="J193" l="1"/>
  <c r="I123"/>
  <c r="H123"/>
  <c r="F123" s="1"/>
  <c r="I23" l="1"/>
  <c r="H23"/>
  <c r="G23"/>
  <c r="F23" l="1"/>
  <c r="G106"/>
  <c r="F106" s="1"/>
  <c r="G101" l="1"/>
  <c r="F101" s="1"/>
  <c r="G71"/>
  <c r="H173" l="1"/>
  <c r="G173"/>
  <c r="I118"/>
  <c r="H118"/>
  <c r="G118"/>
  <c r="I113"/>
  <c r="H113"/>
  <c r="G113"/>
  <c r="I108"/>
  <c r="H108"/>
  <c r="G108"/>
  <c r="F108" s="1"/>
  <c r="I103"/>
  <c r="H103"/>
  <c r="G103"/>
  <c r="G73"/>
  <c r="F118" l="1"/>
  <c r="F73"/>
  <c r="F103"/>
  <c r="F113"/>
  <c r="F173"/>
  <c r="I18"/>
  <c r="H18"/>
  <c r="G18"/>
  <c r="F18" l="1"/>
  <c r="I168"/>
  <c r="H168"/>
  <c r="F168" s="1"/>
  <c r="G168"/>
  <c r="G178"/>
  <c r="I128" l="1"/>
  <c r="I102"/>
  <c r="H102"/>
  <c r="F102" l="1"/>
  <c r="G59"/>
  <c r="G60"/>
  <c r="G61"/>
  <c r="G62"/>
  <c r="F62" s="1"/>
  <c r="G63"/>
  <c r="F63" s="1"/>
  <c r="F59" l="1"/>
  <c r="F61"/>
  <c r="F196" s="1"/>
  <c r="G196"/>
  <c r="F60"/>
  <c r="G58"/>
  <c r="F58" s="1"/>
  <c r="G28" l="1"/>
  <c r="G69"/>
  <c r="G70"/>
  <c r="G72"/>
  <c r="F72" s="1"/>
  <c r="G78"/>
  <c r="G83"/>
  <c r="F83" s="1"/>
  <c r="G88"/>
  <c r="F88" s="1"/>
  <c r="G163"/>
  <c r="H163"/>
  <c r="I163"/>
  <c r="I183"/>
  <c r="H183"/>
  <c r="G183"/>
  <c r="I178"/>
  <c r="H178"/>
  <c r="I138"/>
  <c r="H138"/>
  <c r="G138"/>
  <c r="I133"/>
  <c r="H133"/>
  <c r="G133"/>
  <c r="H128"/>
  <c r="G128"/>
  <c r="I48"/>
  <c r="H48"/>
  <c r="G48"/>
  <c r="I43"/>
  <c r="H43"/>
  <c r="G43"/>
  <c r="I38"/>
  <c r="H38"/>
  <c r="G38"/>
  <c r="G33"/>
  <c r="H33"/>
  <c r="I33"/>
  <c r="I28"/>
  <c r="I98" l="1"/>
  <c r="F48"/>
  <c r="I158"/>
  <c r="F33"/>
  <c r="F43"/>
  <c r="F133"/>
  <c r="F183"/>
  <c r="F138"/>
  <c r="F78"/>
  <c r="F68" s="1"/>
  <c r="G68"/>
  <c r="F69"/>
  <c r="F194" s="1"/>
  <c r="G194"/>
  <c r="I13"/>
  <c r="F38"/>
  <c r="F163"/>
  <c r="G98"/>
  <c r="F178"/>
  <c r="F70"/>
  <c r="F195" s="1"/>
  <c r="G195"/>
  <c r="H98"/>
  <c r="F128"/>
  <c r="G158"/>
  <c r="H158"/>
  <c r="G13"/>
  <c r="G197"/>
  <c r="I197"/>
  <c r="H197"/>
  <c r="H28"/>
  <c r="I193" l="1"/>
  <c r="F98"/>
  <c r="G193"/>
  <c r="H13"/>
  <c r="H193" s="1"/>
  <c r="F28"/>
  <c r="F13" s="1"/>
  <c r="F158"/>
  <c r="F197"/>
  <c r="F193" l="1"/>
</calcChain>
</file>

<file path=xl/sharedStrings.xml><?xml version="1.0" encoding="utf-8"?>
<sst xmlns="http://schemas.openxmlformats.org/spreadsheetml/2006/main" count="386" uniqueCount="172">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</sst>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0"/>
  <sheetViews>
    <sheetView tabSelected="1" view="pageBreakPreview" zoomScale="130" zoomScaleNormal="100" zoomScaleSheetLayoutView="130" workbookViewId="0">
      <pane xSplit="6" ySplit="12" topLeftCell="G178" activePane="bottomRight" state="frozen"/>
      <selection pane="topRight" activeCell="G1" sqref="G1"/>
      <selection pane="bottomLeft" activeCell="A13" sqref="A13"/>
      <selection pane="bottomRight" activeCell="I182" sqref="I182"/>
    </sheetView>
  </sheetViews>
  <sheetFormatPr defaultColWidth="9" defaultRowHeight="12.75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hidden="1" customWidth="1"/>
    <col min="8" max="8" width="13.140625" style="70" hidden="1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3.5" customHeight="1">
      <c r="A1" s="32"/>
      <c r="B1" s="32"/>
      <c r="C1" s="32"/>
      <c r="D1" s="32"/>
      <c r="E1" s="32"/>
      <c r="F1" s="33"/>
      <c r="G1" s="106" t="s">
        <v>171</v>
      </c>
      <c r="H1" s="106"/>
      <c r="I1" s="106"/>
      <c r="J1" s="106"/>
      <c r="K1" s="106"/>
    </row>
    <row r="2" spans="1:52" ht="16.350000000000001" customHeight="1">
      <c r="A2" s="32"/>
      <c r="B2" s="32"/>
      <c r="C2" s="32"/>
      <c r="D2" s="32"/>
      <c r="E2" s="32"/>
      <c r="F2" s="33"/>
      <c r="G2" s="106"/>
      <c r="H2" s="106"/>
      <c r="I2" s="106"/>
      <c r="J2" s="106"/>
      <c r="K2" s="106"/>
    </row>
    <row r="3" spans="1:52" ht="14.25" customHeight="1">
      <c r="A3" s="32"/>
      <c r="B3" s="32"/>
      <c r="C3" s="32"/>
      <c r="D3" s="32"/>
      <c r="E3" s="32"/>
      <c r="F3" s="33"/>
      <c r="G3" s="106"/>
      <c r="H3" s="106"/>
      <c r="I3" s="106"/>
      <c r="J3" s="106"/>
      <c r="K3" s="106"/>
    </row>
    <row r="4" spans="1:52" ht="14.25" customHeight="1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>
      <c r="A5" s="107" t="s">
        <v>78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5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5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52" ht="14.25" customHeight="1">
      <c r="A8" s="129" t="s">
        <v>48</v>
      </c>
      <c r="B8" s="129" t="s">
        <v>49</v>
      </c>
      <c r="C8" s="129" t="s">
        <v>50</v>
      </c>
      <c r="D8" s="129" t="s">
        <v>51</v>
      </c>
      <c r="E8" s="129" t="s">
        <v>52</v>
      </c>
      <c r="F8" s="129" t="s">
        <v>53</v>
      </c>
      <c r="G8" s="99" t="s">
        <v>77</v>
      </c>
      <c r="H8" s="100"/>
      <c r="I8" s="100"/>
      <c r="J8" s="100"/>
      <c r="K8" s="100"/>
    </row>
    <row r="9" spans="1:52" ht="0.75" customHeight="1">
      <c r="A9" s="99"/>
      <c r="B9" s="99"/>
      <c r="C9" s="99"/>
      <c r="D9" s="99"/>
      <c r="E9" s="99"/>
      <c r="F9" s="99"/>
      <c r="G9" s="36"/>
      <c r="H9" s="37"/>
      <c r="I9" s="37"/>
      <c r="J9" s="33"/>
    </row>
    <row r="10" spans="1:52" s="32" customFormat="1" ht="14.25" customHeight="1">
      <c r="A10" s="99"/>
      <c r="B10" s="99"/>
      <c r="C10" s="99"/>
      <c r="D10" s="99"/>
      <c r="E10" s="99"/>
      <c r="F10" s="99"/>
      <c r="G10" s="129" t="s">
        <v>54</v>
      </c>
      <c r="H10" s="129" t="s">
        <v>71</v>
      </c>
      <c r="I10" s="129" t="s">
        <v>74</v>
      </c>
      <c r="J10" s="128" t="s">
        <v>122</v>
      </c>
      <c r="K10" s="101" t="s">
        <v>154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>
      <c r="A11" s="130"/>
      <c r="B11" s="130"/>
      <c r="C11" s="130"/>
      <c r="D11" s="130"/>
      <c r="E11" s="130"/>
      <c r="F11" s="130"/>
      <c r="G11" s="99"/>
      <c r="H11" s="99"/>
      <c r="I11" s="99"/>
      <c r="J11" s="128"/>
      <c r="K11" s="102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>
      <c r="A13" s="103" t="s">
        <v>55</v>
      </c>
      <c r="B13" s="93" t="s">
        <v>80</v>
      </c>
      <c r="C13" s="103" t="s">
        <v>160</v>
      </c>
      <c r="D13" s="93" t="s">
        <v>109</v>
      </c>
      <c r="E13" s="25" t="s">
        <v>47</v>
      </c>
      <c r="F13" s="13">
        <f>F18+F23+F28+F33+F38+F43+F48+F53</f>
        <v>456620.77125999995</v>
      </c>
      <c r="G13" s="14">
        <f>G18+G23+G28+G33+G38+G43+G48</f>
        <v>83229.998100000012</v>
      </c>
      <c r="H13" s="14">
        <f t="shared" ref="H13" si="0">H18+H23+H28+H33+H38+H43+H48</f>
        <v>88103.18</v>
      </c>
      <c r="I13" s="14">
        <f t="shared" ref="I13:J16" si="1">I18+I23+I28+I33+I38+I43+I48+I53</f>
        <v>93351.175159999984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>
      <c r="A14" s="104"/>
      <c r="B14" s="94"/>
      <c r="C14" s="104"/>
      <c r="D14" s="94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>
      <c r="A15" s="104"/>
      <c r="B15" s="94"/>
      <c r="C15" s="104"/>
      <c r="D15" s="94"/>
      <c r="E15" s="25" t="s">
        <v>57</v>
      </c>
      <c r="F15" s="13">
        <f>G15+H15+I15+J15+K15</f>
        <v>637.41867999999999</v>
      </c>
      <c r="G15" s="14">
        <f t="shared" ref="G15:K15" si="3">G20+G25+G30+G35+G40+G45+G50</f>
        <v>122.6371</v>
      </c>
      <c r="H15" s="14">
        <f t="shared" si="3"/>
        <v>116.25</v>
      </c>
      <c r="I15" s="14">
        <f>I20+I25+I30+I35+I40+I45+I50+I55</f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>
      <c r="A16" s="104"/>
      <c r="B16" s="94"/>
      <c r="C16" s="104"/>
      <c r="D16" s="94"/>
      <c r="E16" s="25" t="s">
        <v>58</v>
      </c>
      <c r="F16" s="13">
        <f>G16+H16+I16+J16+K16</f>
        <v>455080.25257999997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92283.543579999983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>
      <c r="A17" s="105"/>
      <c r="B17" s="95"/>
      <c r="C17" s="105"/>
      <c r="D17" s="95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>
      <c r="A18" s="93" t="s">
        <v>60</v>
      </c>
      <c r="B18" s="96" t="s">
        <v>130</v>
      </c>
      <c r="C18" s="103" t="s">
        <v>95</v>
      </c>
      <c r="D18" s="93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>
      <c r="A19" s="94"/>
      <c r="B19" s="97"/>
      <c r="C19" s="104"/>
      <c r="D19" s="94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>
      <c r="A20" s="94"/>
      <c r="B20" s="97"/>
      <c r="C20" s="104"/>
      <c r="D20" s="94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>
      <c r="A21" s="94"/>
      <c r="B21" s="97"/>
      <c r="C21" s="104"/>
      <c r="D21" s="94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>
      <c r="A22" s="95"/>
      <c r="B22" s="98"/>
      <c r="C22" s="105"/>
      <c r="D22" s="95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>
      <c r="A23" s="93" t="s">
        <v>61</v>
      </c>
      <c r="B23" s="96" t="s">
        <v>142</v>
      </c>
      <c r="C23" s="103" t="s">
        <v>95</v>
      </c>
      <c r="D23" s="93" t="s">
        <v>148</v>
      </c>
      <c r="E23" s="25" t="s">
        <v>47</v>
      </c>
      <c r="F23" s="13">
        <f t="shared" si="8"/>
        <v>7608.3779999999997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171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>
      <c r="A24" s="94"/>
      <c r="B24" s="97"/>
      <c r="C24" s="104"/>
      <c r="D24" s="94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>
      <c r="A25" s="94"/>
      <c r="B25" s="97"/>
      <c r="C25" s="104"/>
      <c r="D25" s="94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>
      <c r="A26" s="94"/>
      <c r="B26" s="97"/>
      <c r="C26" s="104"/>
      <c r="D26" s="94"/>
      <c r="E26" s="18" t="s">
        <v>58</v>
      </c>
      <c r="F26" s="13">
        <f t="shared" si="8"/>
        <v>7608.3779999999997</v>
      </c>
      <c r="G26" s="17">
        <v>3124</v>
      </c>
      <c r="H26" s="17">
        <v>4313.3779999999997</v>
      </c>
      <c r="I26" s="16">
        <v>171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>
      <c r="A27" s="95"/>
      <c r="B27" s="98"/>
      <c r="C27" s="105"/>
      <c r="D27" s="95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>
      <c r="A28" s="93" t="s">
        <v>62</v>
      </c>
      <c r="B28" s="96" t="s">
        <v>141</v>
      </c>
      <c r="C28" s="103" t="s">
        <v>161</v>
      </c>
      <c r="D28" s="93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>
      <c r="A29" s="94"/>
      <c r="B29" s="97"/>
      <c r="C29" s="104"/>
      <c r="D29" s="94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>
      <c r="A30" s="94"/>
      <c r="B30" s="97"/>
      <c r="C30" s="104"/>
      <c r="D30" s="94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>
      <c r="A31" s="94"/>
      <c r="B31" s="97"/>
      <c r="C31" s="104"/>
      <c r="D31" s="94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>
      <c r="A32" s="95"/>
      <c r="B32" s="98"/>
      <c r="C32" s="105"/>
      <c r="D32" s="95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>
      <c r="A33" s="93" t="s">
        <v>63</v>
      </c>
      <c r="B33" s="96" t="s">
        <v>131</v>
      </c>
      <c r="C33" s="103" t="s">
        <v>162</v>
      </c>
      <c r="D33" s="93" t="s">
        <v>99</v>
      </c>
      <c r="E33" s="25" t="s">
        <v>47</v>
      </c>
      <c r="F33" s="13">
        <f t="shared" si="14"/>
        <v>302523.02600000001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63143.381999999998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>
      <c r="A34" s="94"/>
      <c r="B34" s="97"/>
      <c r="C34" s="104"/>
      <c r="D34" s="94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>
      <c r="A35" s="94"/>
      <c r="B35" s="97"/>
      <c r="C35" s="104"/>
      <c r="D35" s="94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>
      <c r="A36" s="94"/>
      <c r="B36" s="97"/>
      <c r="C36" s="104"/>
      <c r="D36" s="94"/>
      <c r="E36" s="25" t="s">
        <v>58</v>
      </c>
      <c r="F36" s="13">
        <f t="shared" si="14"/>
        <v>302523.02600000001</v>
      </c>
      <c r="G36" s="17">
        <v>54060.3</v>
      </c>
      <c r="H36" s="17">
        <f>56846.026-998.815-149.112</f>
        <v>55698.098999999995</v>
      </c>
      <c r="I36" s="17">
        <f>63063.382+80</f>
        <v>63143.381999999998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>
      <c r="A37" s="95"/>
      <c r="B37" s="98"/>
      <c r="C37" s="105"/>
      <c r="D37" s="95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>
      <c r="A38" s="93" t="s">
        <v>75</v>
      </c>
      <c r="B38" s="96" t="s">
        <v>132</v>
      </c>
      <c r="C38" s="103" t="s">
        <v>163</v>
      </c>
      <c r="D38" s="93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>
      <c r="A39" s="94"/>
      <c r="B39" s="97"/>
      <c r="C39" s="104"/>
      <c r="D39" s="94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>
      <c r="A40" s="94"/>
      <c r="B40" s="97"/>
      <c r="C40" s="104"/>
      <c r="D40" s="94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>
      <c r="A41" s="94"/>
      <c r="B41" s="97"/>
      <c r="C41" s="104"/>
      <c r="D41" s="94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6"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>
      <c r="A42" s="95"/>
      <c r="B42" s="98"/>
      <c r="C42" s="105"/>
      <c r="D42" s="95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>
      <c r="A43" s="93" t="s">
        <v>108</v>
      </c>
      <c r="B43" s="96" t="s">
        <v>133</v>
      </c>
      <c r="C43" s="103" t="s">
        <v>164</v>
      </c>
      <c r="D43" s="93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>
      <c r="A44" s="94"/>
      <c r="B44" s="97"/>
      <c r="C44" s="104"/>
      <c r="D44" s="94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>
      <c r="A45" s="94"/>
      <c r="B45" s="97"/>
      <c r="C45" s="104"/>
      <c r="D45" s="94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>
      <c r="A46" s="94"/>
      <c r="B46" s="97"/>
      <c r="C46" s="104"/>
      <c r="D46" s="94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>
      <c r="A47" s="95"/>
      <c r="B47" s="98"/>
      <c r="C47" s="105"/>
      <c r="D47" s="95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>
      <c r="A48" s="93" t="s">
        <v>118</v>
      </c>
      <c r="B48" s="96" t="s">
        <v>96</v>
      </c>
      <c r="C48" s="103" t="s">
        <v>164</v>
      </c>
      <c r="D48" s="93" t="s">
        <v>98</v>
      </c>
      <c r="E48" s="25" t="s">
        <v>47</v>
      </c>
      <c r="F48" s="13">
        <f t="shared" si="14"/>
        <v>589.88710000000003</v>
      </c>
      <c r="G48" s="14">
        <f t="shared" ref="G48:I48" si="21">G49+G50+G51+G52</f>
        <v>122.6371</v>
      </c>
      <c r="H48" s="14">
        <f t="shared" si="21"/>
        <v>116.25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>
      <c r="A49" s="94"/>
      <c r="B49" s="97"/>
      <c r="C49" s="104"/>
      <c r="D49" s="94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>
      <c r="A50" s="94"/>
      <c r="B50" s="97"/>
      <c r="C50" s="104"/>
      <c r="D50" s="94"/>
      <c r="E50" s="25" t="s">
        <v>57</v>
      </c>
      <c r="F50" s="13">
        <f t="shared" si="14"/>
        <v>589.88710000000003</v>
      </c>
      <c r="G50" s="17">
        <v>122.6371</v>
      </c>
      <c r="H50" s="17">
        <v>116.25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>
      <c r="A51" s="94"/>
      <c r="B51" s="97"/>
      <c r="C51" s="104"/>
      <c r="D51" s="94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19.5" customHeight="1">
      <c r="A52" s="95"/>
      <c r="B52" s="98"/>
      <c r="C52" s="105"/>
      <c r="D52" s="95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>
      <c r="A53" s="93" t="s">
        <v>156</v>
      </c>
      <c r="B53" s="96" t="s">
        <v>159</v>
      </c>
      <c r="C53" s="87">
        <v>2023</v>
      </c>
      <c r="D53" s="81" t="s">
        <v>157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>
      <c r="A54" s="94"/>
      <c r="B54" s="97"/>
      <c r="C54" s="88"/>
      <c r="D54" s="82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>
      <c r="A55" s="94"/>
      <c r="B55" s="97"/>
      <c r="C55" s="88"/>
      <c r="D55" s="82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>
      <c r="A56" s="94"/>
      <c r="B56" s="97"/>
      <c r="C56" s="88"/>
      <c r="D56" s="82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>
      <c r="A57" s="95"/>
      <c r="B57" s="98"/>
      <c r="C57" s="89"/>
      <c r="D57" s="83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>
      <c r="A58" s="93" t="s">
        <v>64</v>
      </c>
      <c r="B58" s="93" t="s">
        <v>81</v>
      </c>
      <c r="C58" s="103" t="s">
        <v>165</v>
      </c>
      <c r="D58" s="81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>
      <c r="A59" s="94"/>
      <c r="B59" s="94"/>
      <c r="C59" s="104"/>
      <c r="D59" s="82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>
      <c r="A60" s="94"/>
      <c r="B60" s="94"/>
      <c r="C60" s="104"/>
      <c r="D60" s="82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>
      <c r="A61" s="94"/>
      <c r="B61" s="94"/>
      <c r="C61" s="104"/>
      <c r="D61" s="82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>
      <c r="A62" s="95"/>
      <c r="B62" s="95"/>
      <c r="C62" s="105"/>
      <c r="D62" s="83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>
      <c r="A63" s="93" t="s">
        <v>22</v>
      </c>
      <c r="B63" s="96" t="s">
        <v>125</v>
      </c>
      <c r="C63" s="103" t="s">
        <v>165</v>
      </c>
      <c r="D63" s="94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>
      <c r="A64" s="94"/>
      <c r="B64" s="97"/>
      <c r="C64" s="104"/>
      <c r="D64" s="94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>
      <c r="A65" s="94"/>
      <c r="B65" s="97"/>
      <c r="C65" s="104"/>
      <c r="D65" s="94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>
      <c r="A66" s="94"/>
      <c r="B66" s="97"/>
      <c r="C66" s="104"/>
      <c r="D66" s="94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>
      <c r="A67" s="95"/>
      <c r="B67" s="98"/>
      <c r="C67" s="105"/>
      <c r="D67" s="95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>
      <c r="A68" s="93" t="s">
        <v>65</v>
      </c>
      <c r="B68" s="93" t="s">
        <v>82</v>
      </c>
      <c r="C68" s="103" t="s">
        <v>160</v>
      </c>
      <c r="D68" s="93" t="s">
        <v>106</v>
      </c>
      <c r="E68" s="19" t="s">
        <v>47</v>
      </c>
      <c r="F68" s="13">
        <f>F73+F78+F83+F88+F93</f>
        <v>142546.40234999999</v>
      </c>
      <c r="G68" s="14">
        <f>G73+G78+G83+G88+G93</f>
        <v>22838.251</v>
      </c>
      <c r="H68" s="14">
        <f>H73+H78+H83+H88+H93</f>
        <v>25014.947349999999</v>
      </c>
      <c r="I68" s="14">
        <f>I73+I78+I83+I88</f>
        <v>31397.008999999998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>
      <c r="A69" s="94"/>
      <c r="B69" s="94"/>
      <c r="C69" s="104"/>
      <c r="D69" s="94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>
      <c r="A70" s="94"/>
      <c r="B70" s="94"/>
      <c r="C70" s="104"/>
      <c r="D70" s="94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>
      <c r="A71" s="94"/>
      <c r="B71" s="94"/>
      <c r="C71" s="104"/>
      <c r="D71" s="94"/>
      <c r="E71" s="19" t="s">
        <v>58</v>
      </c>
      <c r="F71" s="13">
        <f>F76+F81+F86+F91+F96</f>
        <v>142546.40234999999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31397.008999999998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>
      <c r="A72" s="95"/>
      <c r="B72" s="95"/>
      <c r="C72" s="105"/>
      <c r="D72" s="94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>
      <c r="A73" s="93" t="s">
        <v>66</v>
      </c>
      <c r="B73" s="96" t="s">
        <v>134</v>
      </c>
      <c r="C73" s="103" t="s">
        <v>95</v>
      </c>
      <c r="D73" s="109" t="s">
        <v>147</v>
      </c>
      <c r="E73" s="19" t="s">
        <v>47</v>
      </c>
      <c r="F73" s="13">
        <f t="shared" si="14"/>
        <v>2637.136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>I74+I75+I76+I77</f>
        <v>1750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>
      <c r="A74" s="94"/>
      <c r="B74" s="97"/>
      <c r="C74" s="104"/>
      <c r="D74" s="110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>
      <c r="A75" s="94"/>
      <c r="B75" s="97"/>
      <c r="C75" s="104"/>
      <c r="D75" s="110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>
      <c r="A76" s="94"/>
      <c r="B76" s="97"/>
      <c r="C76" s="104"/>
      <c r="D76" s="110"/>
      <c r="E76" s="19" t="s">
        <v>58</v>
      </c>
      <c r="F76" s="13">
        <f t="shared" ref="F76:F93" si="30">G76+H76+I76+J76+K76</f>
        <v>2637.136</v>
      </c>
      <c r="G76" s="17">
        <v>338.09399999999999</v>
      </c>
      <c r="H76" s="17">
        <v>549.04200000000003</v>
      </c>
      <c r="I76" s="16">
        <v>1750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>
      <c r="A77" s="95"/>
      <c r="B77" s="98"/>
      <c r="C77" s="105"/>
      <c r="D77" s="111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>
      <c r="A78" s="93" t="s">
        <v>2</v>
      </c>
      <c r="B78" s="96" t="s">
        <v>135</v>
      </c>
      <c r="C78" s="103" t="s">
        <v>160</v>
      </c>
      <c r="D78" s="109" t="s">
        <v>89</v>
      </c>
      <c r="E78" s="19" t="s">
        <v>47</v>
      </c>
      <c r="F78" s="13">
        <f t="shared" si="30"/>
        <v>76955.108000000007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16217.248000000001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>
      <c r="A79" s="94"/>
      <c r="B79" s="97"/>
      <c r="C79" s="104"/>
      <c r="D79" s="110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>
      <c r="A80" s="94"/>
      <c r="B80" s="97"/>
      <c r="C80" s="104"/>
      <c r="D80" s="110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>
      <c r="A81" s="94"/>
      <c r="B81" s="97"/>
      <c r="C81" s="104"/>
      <c r="D81" s="110"/>
      <c r="E81" s="19" t="s">
        <v>58</v>
      </c>
      <c r="F81" s="13">
        <f t="shared" si="30"/>
        <v>76955.108000000007</v>
      </c>
      <c r="G81" s="17">
        <v>12486.252</v>
      </c>
      <c r="H81" s="17">
        <f>13200.514+137.108-141.215+251.215</f>
        <v>13447.621999999999</v>
      </c>
      <c r="I81" s="16">
        <f>16146.647+50+20.601</f>
        <v>16217.248000000001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>
      <c r="A82" s="95"/>
      <c r="B82" s="98"/>
      <c r="C82" s="105"/>
      <c r="D82" s="111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>
      <c r="A83" s="93" t="s">
        <v>67</v>
      </c>
      <c r="B83" s="96" t="s">
        <v>136</v>
      </c>
      <c r="C83" s="103" t="s">
        <v>164</v>
      </c>
      <c r="D83" s="109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>
      <c r="A84" s="94"/>
      <c r="B84" s="97"/>
      <c r="C84" s="104"/>
      <c r="D84" s="110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>
      <c r="A85" s="94"/>
      <c r="B85" s="97"/>
      <c r="C85" s="104"/>
      <c r="D85" s="110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>
      <c r="A86" s="94"/>
      <c r="B86" s="97"/>
      <c r="C86" s="104"/>
      <c r="D86" s="110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>
      <c r="A87" s="95"/>
      <c r="B87" s="98"/>
      <c r="C87" s="105"/>
      <c r="D87" s="111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>
      <c r="A88" s="93" t="s">
        <v>100</v>
      </c>
      <c r="B88" s="96" t="s">
        <v>137</v>
      </c>
      <c r="C88" s="103" t="s">
        <v>160</v>
      </c>
      <c r="D88" s="109" t="s">
        <v>91</v>
      </c>
      <c r="E88" s="19" t="s">
        <v>47</v>
      </c>
      <c r="F88" s="13">
        <f t="shared" si="30"/>
        <v>32593.890349999998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7031.8459999999995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>
      <c r="A89" s="94"/>
      <c r="B89" s="97"/>
      <c r="C89" s="104"/>
      <c r="D89" s="110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>
      <c r="A90" s="94"/>
      <c r="B90" s="97"/>
      <c r="C90" s="104"/>
      <c r="D90" s="110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>
      <c r="A91" s="94"/>
      <c r="B91" s="97"/>
      <c r="C91" s="104"/>
      <c r="D91" s="110"/>
      <c r="E91" s="19" t="s">
        <v>58</v>
      </c>
      <c r="F91" s="13">
        <f t="shared" si="30"/>
        <v>32593.890349999998</v>
      </c>
      <c r="G91" s="17">
        <v>5129.0140000000001</v>
      </c>
      <c r="H91" s="17">
        <f>5483.835+228.516-79.99065</f>
        <v>5632.3603499999999</v>
      </c>
      <c r="I91" s="16">
        <f>6862.146+169.7</f>
        <v>7031.8459999999995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>
      <c r="A92" s="95"/>
      <c r="B92" s="98"/>
      <c r="C92" s="105"/>
      <c r="D92" s="111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>
      <c r="A93" s="108" t="s">
        <v>143</v>
      </c>
      <c r="B93" s="96" t="s">
        <v>144</v>
      </c>
      <c r="C93" s="103">
        <v>2022</v>
      </c>
      <c r="D93" s="109" t="s">
        <v>89</v>
      </c>
      <c r="E93" s="19" t="s">
        <v>47</v>
      </c>
      <c r="F93" s="28">
        <f t="shared" si="30"/>
        <v>206.99999999999997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>
      <c r="A94" s="94"/>
      <c r="B94" s="97"/>
      <c r="C94" s="104"/>
      <c r="D94" s="110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>
      <c r="A95" s="94"/>
      <c r="B95" s="97"/>
      <c r="C95" s="104"/>
      <c r="D95" s="110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>
      <c r="A96" s="94"/>
      <c r="B96" s="97"/>
      <c r="C96" s="104"/>
      <c r="D96" s="110"/>
      <c r="E96" s="19" t="s">
        <v>58</v>
      </c>
      <c r="F96" s="13">
        <f>G96+H96+I96+J96+K96</f>
        <v>206.99999999999997</v>
      </c>
      <c r="G96" s="16">
        <v>0</v>
      </c>
      <c r="H96" s="17">
        <f>458.215-251.215</f>
        <v>206.99999999999997</v>
      </c>
      <c r="I96" s="16">
        <v>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>
      <c r="A97" s="95"/>
      <c r="B97" s="98"/>
      <c r="C97" s="105"/>
      <c r="D97" s="111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>
      <c r="A98" s="81" t="s">
        <v>68</v>
      </c>
      <c r="B98" s="81" t="s">
        <v>84</v>
      </c>
      <c r="C98" s="103" t="s">
        <v>160</v>
      </c>
      <c r="D98" s="81" t="s">
        <v>112</v>
      </c>
      <c r="E98" s="26" t="s">
        <v>47</v>
      </c>
      <c r="F98" s="13">
        <f>G98+H98+I98+J98+K98</f>
        <v>319022.37783999997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75728.477360000004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>
      <c r="A99" s="82"/>
      <c r="B99" s="82"/>
      <c r="C99" s="104"/>
      <c r="D99" s="82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>
      <c r="A100" s="82"/>
      <c r="B100" s="82"/>
      <c r="C100" s="104"/>
      <c r="D100" s="82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>
      <c r="A101" s="82"/>
      <c r="B101" s="82"/>
      <c r="C101" s="104"/>
      <c r="D101" s="82"/>
      <c r="E101" s="26" t="s">
        <v>58</v>
      </c>
      <c r="F101" s="13">
        <f t="shared" ref="F101:F108" si="39">G101+H101+I101+J101+K101</f>
        <v>312954.36773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I106+I111+I116+I121+I126+I131+I136+I141+I146+I151</f>
        <v>70368.158080000008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>
      <c r="A102" s="83"/>
      <c r="B102" s="83"/>
      <c r="C102" s="105"/>
      <c r="D102" s="83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>
      <c r="A103" s="81" t="s">
        <v>69</v>
      </c>
      <c r="B103" s="131" t="s">
        <v>113</v>
      </c>
      <c r="C103" s="103" t="s">
        <v>121</v>
      </c>
      <c r="D103" s="90" t="s">
        <v>150</v>
      </c>
      <c r="E103" s="26" t="s">
        <v>47</v>
      </c>
      <c r="F103" s="13">
        <f t="shared" si="39"/>
        <v>30526.8014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11292.269400000001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>
      <c r="A104" s="82"/>
      <c r="B104" s="132"/>
      <c r="C104" s="104"/>
      <c r="D104" s="91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>
      <c r="A105" s="82"/>
      <c r="B105" s="132"/>
      <c r="C105" s="104"/>
      <c r="D105" s="91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>
      <c r="A106" s="82"/>
      <c r="B106" s="132"/>
      <c r="C106" s="104"/>
      <c r="D106" s="91"/>
      <c r="E106" s="26" t="s">
        <v>58</v>
      </c>
      <c r="F106" s="13">
        <f t="shared" si="39"/>
        <v>30526.8014</v>
      </c>
      <c r="G106" s="17">
        <f>4189.335+2400</f>
        <v>6589.335</v>
      </c>
      <c r="H106" s="17">
        <v>12376.550999999999</v>
      </c>
      <c r="I106" s="16">
        <f>13108.468-1816.1986</f>
        <v>11292.269400000001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>
      <c r="A107" s="83"/>
      <c r="B107" s="133"/>
      <c r="C107" s="105"/>
      <c r="D107" s="92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>
      <c r="A108" s="81" t="s">
        <v>70</v>
      </c>
      <c r="B108" s="84" t="s">
        <v>105</v>
      </c>
      <c r="C108" s="103" t="s">
        <v>166</v>
      </c>
      <c r="D108" s="90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>
      <c r="A109" s="82"/>
      <c r="B109" s="85"/>
      <c r="C109" s="104"/>
      <c r="D109" s="91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>
      <c r="A110" s="82"/>
      <c r="B110" s="85"/>
      <c r="C110" s="104"/>
      <c r="D110" s="91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>
      <c r="A111" s="82"/>
      <c r="B111" s="85"/>
      <c r="C111" s="104"/>
      <c r="D111" s="91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>
      <c r="A112" s="83"/>
      <c r="B112" s="86"/>
      <c r="C112" s="105"/>
      <c r="D112" s="92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>
      <c r="A113" s="81" t="s">
        <v>76</v>
      </c>
      <c r="B113" s="84" t="s">
        <v>117</v>
      </c>
      <c r="C113" s="103">
        <v>2021</v>
      </c>
      <c r="D113" s="90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>
      <c r="A114" s="82"/>
      <c r="B114" s="85"/>
      <c r="C114" s="104"/>
      <c r="D114" s="91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>
      <c r="A115" s="82"/>
      <c r="B115" s="85"/>
      <c r="C115" s="104"/>
      <c r="D115" s="91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>
      <c r="A116" s="82"/>
      <c r="B116" s="85"/>
      <c r="C116" s="104"/>
      <c r="D116" s="91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>
      <c r="A117" s="83"/>
      <c r="B117" s="86"/>
      <c r="C117" s="105"/>
      <c r="D117" s="92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>
      <c r="A118" s="81" t="s">
        <v>104</v>
      </c>
      <c r="B118" s="84" t="s">
        <v>114</v>
      </c>
      <c r="C118" s="103">
        <v>2021</v>
      </c>
      <c r="D118" s="90" t="s">
        <v>151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>
      <c r="A119" s="82"/>
      <c r="B119" s="85"/>
      <c r="C119" s="104"/>
      <c r="D119" s="91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>
      <c r="A120" s="82"/>
      <c r="B120" s="85"/>
      <c r="C120" s="104"/>
      <c r="D120" s="91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>
      <c r="A121" s="82"/>
      <c r="B121" s="85"/>
      <c r="C121" s="104"/>
      <c r="D121" s="91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>
      <c r="A122" s="83"/>
      <c r="B122" s="86"/>
      <c r="C122" s="105"/>
      <c r="D122" s="92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>
      <c r="A123" s="81" t="s">
        <v>101</v>
      </c>
      <c r="B123" s="84" t="s">
        <v>119</v>
      </c>
      <c r="C123" s="103">
        <v>2021</v>
      </c>
      <c r="D123" s="90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>
      <c r="A124" s="82"/>
      <c r="B124" s="85"/>
      <c r="C124" s="104"/>
      <c r="D124" s="91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>
      <c r="A125" s="82"/>
      <c r="B125" s="85"/>
      <c r="C125" s="104"/>
      <c r="D125" s="91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>
      <c r="A126" s="82"/>
      <c r="B126" s="85"/>
      <c r="C126" s="104"/>
      <c r="D126" s="91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>
      <c r="A127" s="83"/>
      <c r="B127" s="86"/>
      <c r="C127" s="105"/>
      <c r="D127" s="92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>
      <c r="A128" s="81" t="s">
        <v>102</v>
      </c>
      <c r="B128" s="127" t="s">
        <v>138</v>
      </c>
      <c r="C128" s="103" t="s">
        <v>160</v>
      </c>
      <c r="D128" s="90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>
      <c r="A129" s="82"/>
      <c r="B129" s="120"/>
      <c r="C129" s="104"/>
      <c r="D129" s="91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>
      <c r="A130" s="82"/>
      <c r="B130" s="120"/>
      <c r="C130" s="104"/>
      <c r="D130" s="91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>
      <c r="A131" s="82"/>
      <c r="B131" s="120"/>
      <c r="C131" s="104"/>
      <c r="D131" s="91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>
      <c r="A132" s="83"/>
      <c r="B132" s="121"/>
      <c r="C132" s="105"/>
      <c r="D132" s="92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>
      <c r="A133" s="81" t="s">
        <v>103</v>
      </c>
      <c r="B133" s="84" t="s">
        <v>85</v>
      </c>
      <c r="C133" s="103" t="s">
        <v>164</v>
      </c>
      <c r="D133" s="90" t="s">
        <v>152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>
      <c r="A134" s="82"/>
      <c r="B134" s="120"/>
      <c r="C134" s="104"/>
      <c r="D134" s="11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>
      <c r="A135" s="82"/>
      <c r="B135" s="120"/>
      <c r="C135" s="104"/>
      <c r="D135" s="11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>
      <c r="A136" s="82"/>
      <c r="B136" s="120"/>
      <c r="C136" s="104"/>
      <c r="D136" s="11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>
      <c r="A137" s="83"/>
      <c r="B137" s="121"/>
      <c r="C137" s="105"/>
      <c r="D137" s="11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>
      <c r="A138" s="81" t="s">
        <v>120</v>
      </c>
      <c r="B138" s="84" t="s">
        <v>139</v>
      </c>
      <c r="C138" s="103" t="s">
        <v>160</v>
      </c>
      <c r="D138" s="118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>
      <c r="A139" s="82"/>
      <c r="B139" s="120"/>
      <c r="C139" s="104"/>
      <c r="D139" s="118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>
      <c r="A140" s="82"/>
      <c r="B140" s="120"/>
      <c r="C140" s="104"/>
      <c r="D140" s="118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>
      <c r="A141" s="82"/>
      <c r="B141" s="120"/>
      <c r="C141" s="104"/>
      <c r="D141" s="118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>
      <c r="A142" s="83"/>
      <c r="B142" s="121"/>
      <c r="C142" s="105"/>
      <c r="D142" s="119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>
      <c r="A143" s="81" t="s">
        <v>123</v>
      </c>
      <c r="B143" s="84" t="s">
        <v>124</v>
      </c>
      <c r="C143" s="103" t="s">
        <v>167</v>
      </c>
      <c r="D143" s="90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>
      <c r="A144" s="82"/>
      <c r="B144" s="85"/>
      <c r="C144" s="104"/>
      <c r="D144" s="91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>
      <c r="A145" s="82"/>
      <c r="B145" s="85"/>
      <c r="C145" s="104"/>
      <c r="D145" s="91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>
      <c r="A146" s="82"/>
      <c r="B146" s="85"/>
      <c r="C146" s="104"/>
      <c r="D146" s="91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>
      <c r="A147" s="83"/>
      <c r="B147" s="86"/>
      <c r="C147" s="105"/>
      <c r="D147" s="92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>
      <c r="A148" s="81" t="s">
        <v>145</v>
      </c>
      <c r="B148" s="84" t="s">
        <v>146</v>
      </c>
      <c r="C148" s="103">
        <v>2022</v>
      </c>
      <c r="D148" s="90" t="s">
        <v>153</v>
      </c>
      <c r="E148" s="26" t="s">
        <v>47</v>
      </c>
      <c r="F148" s="13">
        <f t="shared" si="43"/>
        <v>1112.3899999999999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636.5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>
      <c r="A149" s="82"/>
      <c r="B149" s="85"/>
      <c r="C149" s="104"/>
      <c r="D149" s="91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>
      <c r="A150" s="82"/>
      <c r="B150" s="85"/>
      <c r="C150" s="104"/>
      <c r="D150" s="91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>
      <c r="A151" s="82"/>
      <c r="B151" s="85"/>
      <c r="C151" s="104"/>
      <c r="D151" s="91"/>
      <c r="E151" s="26" t="s">
        <v>58</v>
      </c>
      <c r="F151" s="13">
        <f>G151+H151+I151+J151+K151</f>
        <v>1112.3899999999999</v>
      </c>
      <c r="G151" s="16">
        <v>0</v>
      </c>
      <c r="H151" s="17">
        <f>475.89</f>
        <v>475.89</v>
      </c>
      <c r="I151" s="16">
        <v>636.5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>
      <c r="A152" s="83"/>
      <c r="B152" s="86"/>
      <c r="C152" s="105"/>
      <c r="D152" s="92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>
      <c r="A153" s="81" t="s">
        <v>155</v>
      </c>
      <c r="B153" s="84" t="s">
        <v>158</v>
      </c>
      <c r="C153" s="87">
        <v>2023</v>
      </c>
      <c r="D153" s="90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>
      <c r="A154" s="82"/>
      <c r="B154" s="85"/>
      <c r="C154" s="88"/>
      <c r="D154" s="91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>
      <c r="A155" s="82"/>
      <c r="B155" s="85"/>
      <c r="C155" s="88"/>
      <c r="D155" s="91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>
      <c r="A156" s="82"/>
      <c r="B156" s="85"/>
      <c r="C156" s="88"/>
      <c r="D156" s="91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>
      <c r="A157" s="83"/>
      <c r="B157" s="86"/>
      <c r="C157" s="89"/>
      <c r="D157" s="92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>
      <c r="A158" s="81" t="s">
        <v>79</v>
      </c>
      <c r="B158" s="81" t="s">
        <v>86</v>
      </c>
      <c r="C158" s="103" t="s">
        <v>164</v>
      </c>
      <c r="D158" s="90" t="s">
        <v>116</v>
      </c>
      <c r="E158" s="26" t="s">
        <v>47</v>
      </c>
      <c r="F158" s="13">
        <f>G158+H158+I158+J158+K158</f>
        <v>127942.11054000002</v>
      </c>
      <c r="G158" s="14">
        <f>G163+G173+G178+G168+G183+G188</f>
        <v>19417.261200000001</v>
      </c>
      <c r="H158" s="14">
        <f t="shared" ref="H158:K158" si="53">H163+H173+H178+H168+H183+H188</f>
        <v>57907.921260000003</v>
      </c>
      <c r="I158" s="14">
        <f>I163+I173+I178+I168+I183+I188</f>
        <v>17789.585080000001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>
      <c r="A159" s="82"/>
      <c r="B159" s="82"/>
      <c r="C159" s="104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>
      <c r="A160" s="82"/>
      <c r="B160" s="82"/>
      <c r="C160" s="104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>
      <c r="A161" s="82"/>
      <c r="B161" s="82"/>
      <c r="C161" s="104"/>
      <c r="D161" s="116"/>
      <c r="E161" s="26" t="s">
        <v>58</v>
      </c>
      <c r="F161" s="13">
        <f>G161+H161+I161+J161+K161</f>
        <v>99450.266800000012</v>
      </c>
      <c r="G161" s="14">
        <f t="shared" ref="G161:K161" si="56">G166+G176+G181+G171+G186+G191</f>
        <v>12975.96</v>
      </c>
      <c r="H161" s="14">
        <f t="shared" si="56"/>
        <v>44536.72</v>
      </c>
      <c r="I161" s="14">
        <f>I166+I176+I181+I171+I186+I191</f>
        <v>17110.2438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>
      <c r="A162" s="83"/>
      <c r="B162" s="83"/>
      <c r="C162" s="105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>
      <c r="A163" s="90" t="s">
        <v>25</v>
      </c>
      <c r="B163" s="84" t="s">
        <v>128</v>
      </c>
      <c r="C163" s="103" t="s">
        <v>127</v>
      </c>
      <c r="D163" s="90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>
      <c r="A164" s="112"/>
      <c r="B164" s="114"/>
      <c r="C164" s="104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>
      <c r="A165" s="112"/>
      <c r="B165" s="114"/>
      <c r="C165" s="104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>
      <c r="A166" s="112"/>
      <c r="B166" s="114"/>
      <c r="C166" s="104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>
      <c r="A167" s="113"/>
      <c r="B167" s="115"/>
      <c r="C167" s="105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>
      <c r="A168" s="90" t="s">
        <v>26</v>
      </c>
      <c r="B168" s="84" t="s">
        <v>149</v>
      </c>
      <c r="C168" s="103" t="s">
        <v>95</v>
      </c>
      <c r="D168" s="90" t="s">
        <v>97</v>
      </c>
      <c r="E168" s="26" t="s">
        <v>47</v>
      </c>
      <c r="F168" s="13">
        <f t="shared" si="57"/>
        <v>20492.981200000002</v>
      </c>
      <c r="G168" s="14">
        <f>G169+G170+G171+G172</f>
        <v>6441.3011999999999</v>
      </c>
      <c r="H168" s="14">
        <f>H169+H170+H171+H172</f>
        <v>14051.68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>
      <c r="A169" s="112"/>
      <c r="B169" s="114"/>
      <c r="C169" s="104"/>
      <c r="D169" s="122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>
      <c r="A170" s="112"/>
      <c r="B170" s="114"/>
      <c r="C170" s="104"/>
      <c r="D170" s="122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>
      <c r="A171" s="112"/>
      <c r="B171" s="114"/>
      <c r="C171" s="104"/>
      <c r="D171" s="122"/>
      <c r="E171" s="26" t="s">
        <v>58</v>
      </c>
      <c r="F171" s="13">
        <f t="shared" si="57"/>
        <v>702.58399999999995</v>
      </c>
      <c r="G171" s="17">
        <v>0</v>
      </c>
      <c r="H171" s="17">
        <v>702.58399999999995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>
      <c r="A172" s="113"/>
      <c r="B172" s="115"/>
      <c r="C172" s="105"/>
      <c r="D172" s="123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>
      <c r="A173" s="90" t="s">
        <v>27</v>
      </c>
      <c r="B173" s="84" t="s">
        <v>170</v>
      </c>
      <c r="C173" s="103" t="s">
        <v>95</v>
      </c>
      <c r="D173" s="90" t="s">
        <v>169</v>
      </c>
      <c r="E173" s="26" t="s">
        <v>47</v>
      </c>
      <c r="F173" s="13">
        <f t="shared" si="57"/>
        <v>36288.119999999995</v>
      </c>
      <c r="G173" s="14">
        <f t="shared" ref="G173:I173" si="61">G174+G175+G176+G177</f>
        <v>1163.067</v>
      </c>
      <c r="H173" s="14">
        <f t="shared" si="61"/>
        <v>31058.942999999999</v>
      </c>
      <c r="I173" s="14">
        <f>I174+I175+I176+I177</f>
        <v>4066.11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>
      <c r="A174" s="112"/>
      <c r="B174" s="114"/>
      <c r="C174" s="104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>
      <c r="A175" s="112"/>
      <c r="B175" s="114"/>
      <c r="C175" s="104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>
      <c r="A176" s="112"/>
      <c r="B176" s="114"/>
      <c r="C176" s="104"/>
      <c r="D176" s="116"/>
      <c r="E176" s="26" t="s">
        <v>58</v>
      </c>
      <c r="F176" s="13">
        <f t="shared" si="57"/>
        <v>36288.119999999995</v>
      </c>
      <c r="G176" s="17">
        <v>1163.067</v>
      </c>
      <c r="H176" s="17">
        <v>31058.942999999999</v>
      </c>
      <c r="I176" s="17">
        <v>4066.11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00.5" customHeight="1">
      <c r="A177" s="113"/>
      <c r="B177" s="115"/>
      <c r="C177" s="105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>
      <c r="A178" s="90" t="s">
        <v>28</v>
      </c>
      <c r="B178" s="127" t="s">
        <v>140</v>
      </c>
      <c r="C178" s="103" t="s">
        <v>164</v>
      </c>
      <c r="D178" s="90" t="s">
        <v>83</v>
      </c>
      <c r="E178" s="26" t="s">
        <v>47</v>
      </c>
      <c r="F178" s="13">
        <f t="shared" ref="F178:F192" si="63">G178+H178+I178+J178+K178</f>
        <v>27824.381999999998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5618.7619999999997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>
      <c r="A179" s="112"/>
      <c r="B179" s="114"/>
      <c r="C179" s="104"/>
      <c r="D179" s="122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>
      <c r="A180" s="112"/>
      <c r="B180" s="114"/>
      <c r="C180" s="104"/>
      <c r="D180" s="122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>
      <c r="A181" s="112"/>
      <c r="B181" s="114"/>
      <c r="C181" s="104"/>
      <c r="D181" s="122"/>
      <c r="E181" s="26" t="s">
        <v>58</v>
      </c>
      <c r="F181" s="13">
        <f t="shared" si="63"/>
        <v>27824.381999999998</v>
      </c>
      <c r="G181" s="17">
        <f>5363.47-117.18</f>
        <v>5246.29</v>
      </c>
      <c r="H181" s="17">
        <v>5971.5479999999998</v>
      </c>
      <c r="I181" s="16">
        <v>5618.7619999999997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>
      <c r="A182" s="113"/>
      <c r="B182" s="115"/>
      <c r="C182" s="105"/>
      <c r="D182" s="123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>
      <c r="A183" s="90" t="s">
        <v>107</v>
      </c>
      <c r="B183" s="127" t="s">
        <v>115</v>
      </c>
      <c r="C183" s="103" t="s">
        <v>160</v>
      </c>
      <c r="D183" s="90" t="s">
        <v>94</v>
      </c>
      <c r="E183" s="26" t="s">
        <v>47</v>
      </c>
      <c r="F183" s="13">
        <f t="shared" si="63"/>
        <v>34599.425999999999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7389.6170000000002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>
      <c r="A184" s="112"/>
      <c r="B184" s="120"/>
      <c r="C184" s="104"/>
      <c r="D184" s="11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>
      <c r="A185" s="112"/>
      <c r="B185" s="120"/>
      <c r="C185" s="104"/>
      <c r="D185" s="11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>
      <c r="A186" s="112"/>
      <c r="B186" s="120"/>
      <c r="C186" s="104"/>
      <c r="D186" s="112"/>
      <c r="E186" s="26" t="s">
        <v>58</v>
      </c>
      <c r="F186" s="13">
        <f t="shared" si="63"/>
        <v>34599.425999999999</v>
      </c>
      <c r="G186" s="17">
        <v>6566.6030000000001</v>
      </c>
      <c r="H186" s="17">
        <v>6803.6450000000004</v>
      </c>
      <c r="I186" s="16">
        <f>7338.017+51.6</f>
        <v>7389.6170000000002</v>
      </c>
      <c r="J186" s="17">
        <v>6992.7219999999998</v>
      </c>
      <c r="K186" s="76">
        <f>6846.839</f>
        <v>6846.8389999999999</v>
      </c>
      <c r="L186" s="40" t="s">
        <v>168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>
      <c r="A187" s="113"/>
      <c r="B187" s="121"/>
      <c r="C187" s="105"/>
      <c r="D187" s="11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>
      <c r="A188" s="90" t="s">
        <v>126</v>
      </c>
      <c r="B188" s="84" t="s">
        <v>129</v>
      </c>
      <c r="C188" s="103">
        <v>2023</v>
      </c>
      <c r="D188" s="90" t="s">
        <v>87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>
      <c r="A189" s="112"/>
      <c r="B189" s="114"/>
      <c r="C189" s="104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>
      <c r="A190" s="112"/>
      <c r="B190" s="114"/>
      <c r="C190" s="104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>
      <c r="A191" s="112"/>
      <c r="B191" s="114"/>
      <c r="C191" s="104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>
      <c r="A192" s="113"/>
      <c r="B192" s="115"/>
      <c r="C192" s="105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>
      <c r="A193" s="93"/>
      <c r="B193" s="124" t="s">
        <v>73</v>
      </c>
      <c r="C193" s="103" t="s">
        <v>160</v>
      </c>
      <c r="D193" s="118"/>
      <c r="E193" s="25" t="s">
        <v>47</v>
      </c>
      <c r="F193" s="23">
        <f t="shared" ref="F193:J194" si="67">F13+F58+F68+F98+F158</f>
        <v>1046731.6619899999</v>
      </c>
      <c r="G193" s="23">
        <f t="shared" si="67"/>
        <v>182601.34386000002</v>
      </c>
      <c r="H193" s="23">
        <f t="shared" si="67"/>
        <v>233788.01252999998</v>
      </c>
      <c r="I193" s="23">
        <f t="shared" si="67"/>
        <v>218466.24659999995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>
      <c r="A194" s="94"/>
      <c r="B194" s="125"/>
      <c r="C194" s="104"/>
      <c r="D194" s="118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>
      <c r="A195" s="94"/>
      <c r="B195" s="125"/>
      <c r="C195" s="104"/>
      <c r="D195" s="118"/>
      <c r="E195" s="25" t="s">
        <v>57</v>
      </c>
      <c r="F195" s="23">
        <f t="shared" ref="F195:H196" si="68">F15+F60+F70+F100+F160</f>
        <v>15442.426780000002</v>
      </c>
      <c r="G195" s="23">
        <f t="shared" si="68"/>
        <v>462.43673999999999</v>
      </c>
      <c r="H195" s="23">
        <f t="shared" si="68"/>
        <v>13484.10122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>
      <c r="A196" s="94"/>
      <c r="B196" s="125"/>
      <c r="C196" s="104"/>
      <c r="D196" s="118"/>
      <c r="E196" s="25" t="s">
        <v>58</v>
      </c>
      <c r="F196" s="23">
        <f t="shared" si="68"/>
        <v>1010631.28946</v>
      </c>
      <c r="G196" s="23">
        <f t="shared" si="68"/>
        <v>175682.71400000001</v>
      </c>
      <c r="H196" s="23">
        <f t="shared" si="68"/>
        <v>219947.56200000001</v>
      </c>
      <c r="I196" s="23">
        <f>I16+I61+I71+I101+I161</f>
        <v>211358.95445999998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>
      <c r="A197" s="95"/>
      <c r="B197" s="126"/>
      <c r="C197" s="105"/>
      <c r="D197" s="119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>
      <c r="F202" s="40"/>
      <c r="H202" s="64"/>
      <c r="I202" s="64"/>
      <c r="J202" s="64"/>
      <c r="K202" s="72"/>
    </row>
    <row r="203" spans="1:51" s="34" customFormat="1">
      <c r="F203" s="40"/>
      <c r="H203" s="64"/>
      <c r="I203" s="64"/>
      <c r="J203" s="64"/>
      <c r="K203" s="72"/>
    </row>
    <row r="204" spans="1:51" s="34" customFormat="1">
      <c r="F204" s="40"/>
      <c r="H204" s="64"/>
      <c r="I204" s="64"/>
      <c r="J204" s="64"/>
      <c r="K204" s="72"/>
    </row>
    <row r="205" spans="1:51" s="34" customFormat="1">
      <c r="F205" s="40"/>
      <c r="H205" s="64"/>
      <c r="I205" s="64"/>
      <c r="J205" s="64"/>
      <c r="K205" s="72"/>
    </row>
    <row r="206" spans="1:51" s="34" customFormat="1">
      <c r="F206" s="40"/>
      <c r="H206" s="64"/>
      <c r="I206" s="64"/>
      <c r="J206" s="64"/>
      <c r="K206" s="72"/>
    </row>
    <row r="207" spans="1:51" s="34" customFormat="1">
      <c r="F207" s="40"/>
      <c r="H207" s="64"/>
      <c r="I207" s="64"/>
      <c r="J207" s="64"/>
      <c r="K207" s="72"/>
    </row>
    <row r="208" spans="1:51" s="34" customFormat="1">
      <c r="F208" s="40"/>
      <c r="H208" s="64"/>
      <c r="I208" s="64"/>
      <c r="J208" s="64"/>
      <c r="K208" s="72"/>
    </row>
    <row r="209" spans="1:51" s="34" customFormat="1">
      <c r="F209" s="40"/>
      <c r="H209" s="64"/>
      <c r="I209" s="64"/>
      <c r="J209" s="64"/>
      <c r="K209" s="72"/>
    </row>
    <row r="210" spans="1:51" s="34" customFormat="1">
      <c r="F210" s="40"/>
      <c r="H210" s="64"/>
      <c r="I210" s="64"/>
      <c r="J210" s="64"/>
      <c r="K210" s="72"/>
    </row>
    <row r="211" spans="1:51" s="34" customFormat="1">
      <c r="F211" s="40"/>
      <c r="H211" s="64"/>
      <c r="I211" s="64"/>
      <c r="J211" s="64"/>
      <c r="K211" s="72"/>
    </row>
    <row r="212" spans="1:51" s="34" customFormat="1">
      <c r="F212" s="40"/>
      <c r="H212" s="64"/>
      <c r="I212" s="64"/>
      <c r="J212" s="64"/>
      <c r="K212" s="72"/>
    </row>
    <row r="213" spans="1:51" s="34" customFormat="1">
      <c r="F213" s="40"/>
      <c r="H213" s="64"/>
      <c r="I213" s="64"/>
      <c r="J213" s="64"/>
      <c r="K213" s="72"/>
    </row>
    <row r="214" spans="1:51" s="34" customFormat="1">
      <c r="F214" s="40"/>
      <c r="H214" s="64"/>
      <c r="I214" s="64"/>
      <c r="J214" s="64"/>
      <c r="K214" s="72"/>
    </row>
    <row r="215" spans="1:51" s="34" customFormat="1">
      <c r="F215" s="40"/>
      <c r="H215" s="64"/>
      <c r="I215" s="64"/>
      <c r="J215" s="64"/>
      <c r="K215" s="72"/>
    </row>
    <row r="216" spans="1:51" s="34" customFormat="1">
      <c r="F216" s="40"/>
      <c r="H216" s="64"/>
      <c r="I216" s="64"/>
      <c r="J216" s="64"/>
      <c r="K216" s="72"/>
    </row>
    <row r="217" spans="1:51" s="34" customFormat="1">
      <c r="F217" s="40"/>
      <c r="H217" s="64"/>
      <c r="I217" s="64"/>
      <c r="J217" s="64"/>
      <c r="K217" s="72"/>
    </row>
    <row r="218" spans="1:51" s="34" customFormat="1">
      <c r="F218" s="40"/>
      <c r="H218" s="64"/>
      <c r="I218" s="64"/>
      <c r="J218" s="64"/>
      <c r="K218" s="72"/>
    </row>
    <row r="219" spans="1:51" s="34" customFormat="1">
      <c r="F219" s="40"/>
      <c r="H219" s="64"/>
      <c r="I219" s="64"/>
      <c r="J219" s="64"/>
      <c r="K219" s="72"/>
    </row>
    <row r="220" spans="1:51" s="34" customFormat="1">
      <c r="F220" s="40"/>
      <c r="H220" s="64"/>
      <c r="I220" s="64"/>
      <c r="J220" s="64"/>
      <c r="K220" s="72"/>
    </row>
    <row r="221" spans="1:51" s="34" customFormat="1">
      <c r="F221" s="40"/>
      <c r="H221" s="64"/>
      <c r="I221" s="64"/>
      <c r="J221" s="64"/>
      <c r="K221" s="72"/>
    </row>
    <row r="222" spans="1:51" s="34" customFormat="1">
      <c r="F222" s="40"/>
      <c r="H222" s="64"/>
      <c r="I222" s="64"/>
      <c r="J222" s="64"/>
      <c r="K222" s="72"/>
    </row>
    <row r="223" spans="1:51" s="34" customFormat="1">
      <c r="F223" s="40"/>
      <c r="H223" s="64"/>
      <c r="I223" s="64"/>
      <c r="J223" s="64"/>
      <c r="K223" s="72"/>
    </row>
    <row r="224" spans="1:51" s="66" customFormat="1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</mergeCells>
  <pageMargins left="0.9055118110236221" right="0.9055118110236221" top="0.94488188976377963" bottom="0.94488188976377963" header="0.31496062992125984" footer="0.31496062992125984"/>
  <pageSetup paperSize="9" scale="79" fitToHeight="0" orientation="landscape" r:id="rId1"/>
  <rowBreaks count="6" manualBreakCount="6">
    <brk id="32" max="12" man="1"/>
    <brk id="62" max="12" man="1"/>
    <brk id="97" max="12" man="1"/>
    <brk id="117" max="12" man="1"/>
    <brk id="142" max="12" man="1"/>
    <brk id="1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2023-05-16T07:41:33Z</dcterms:modified>
</cp:coreProperties>
</file>